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7" activeTab="5"/>
  </bookViews>
  <sheets>
    <sheet name="2024年一般公共预算收入调整方案" sheetId="1" r:id="rId1"/>
    <sheet name="2024年一般公共预算支出调整方案" sheetId="2" r:id="rId2"/>
    <sheet name="2024年政府性基金预算收入调整方案" sheetId="3" r:id="rId3"/>
    <sheet name="2024年政府性基金预算支出调整方案" sheetId="4" r:id="rId4"/>
    <sheet name="2024年国有资本经营预算收支调整方案" sheetId="5" r:id="rId5"/>
    <sheet name="新增债券" sheetId="6" r:id="rId6"/>
    <sheet name="2024年度地方政府债务限额及余额情况表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<sst xmlns="http://schemas.openxmlformats.org/spreadsheetml/2006/main" count="212" uniqueCount="173">
  <si>
    <t>附件1</t>
  </si>
  <si>
    <t>武陵源区2024年一般公共预算收入调整方案</t>
  </si>
  <si>
    <t>单位：万元</t>
  </si>
  <si>
    <r>
      <rPr>
        <b/>
        <sz val="12"/>
        <color rgb="FF000000"/>
        <rFont val="宋体"/>
        <charset val="134"/>
      </rPr>
      <t>收入项目</t>
    </r>
  </si>
  <si>
    <t>年初预算数</t>
  </si>
  <si>
    <t>预算调整数</t>
  </si>
  <si>
    <r>
      <rPr>
        <b/>
        <sz val="12"/>
        <color rgb="FF000000"/>
        <rFont val="宋体"/>
        <charset val="134"/>
      </rPr>
      <t>增减数</t>
    </r>
  </si>
  <si>
    <r>
      <rPr>
        <b/>
        <sz val="12"/>
        <color rgb="FF000000"/>
        <rFont val="宋体"/>
        <charset val="134"/>
      </rPr>
      <t>调整依据与说明</t>
    </r>
  </si>
  <si>
    <t>一、地方收入</t>
  </si>
  <si>
    <t>1、税收收入</t>
  </si>
  <si>
    <t>2、非税收入</t>
  </si>
  <si>
    <t>二、上级补助收入</t>
  </si>
  <si>
    <t>1、返还性收入</t>
  </si>
  <si>
    <t>2、一般性转移支付收入</t>
  </si>
  <si>
    <t>其中：区本级可支配财力</t>
  </si>
  <si>
    <t>3、专项转移支付收入</t>
  </si>
  <si>
    <t>三、预算稳定调节基金</t>
  </si>
  <si>
    <t>四、调入资金</t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</si>
  <si>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、从政府性基金预算调入</t>
    </r>
  </si>
  <si>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、从国有资本经营预算调入</t>
    </r>
  </si>
  <si>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、其他资金调入</t>
    </r>
  </si>
  <si>
    <t>五、债务转贷收入</t>
  </si>
  <si>
    <r>
      <rPr>
        <sz val="12"/>
        <color rgb="FF000000"/>
        <rFont val="Times New Roman"/>
        <charset val="134"/>
      </rPr>
      <t xml:space="preserve"> 1</t>
    </r>
    <r>
      <rPr>
        <sz val="12"/>
        <color rgb="FF000000"/>
        <rFont val="宋体"/>
        <charset val="134"/>
      </rPr>
      <t>、新增一般债券收入</t>
    </r>
  </si>
  <si>
    <r>
      <rPr>
        <sz val="12"/>
        <color rgb="FF000000"/>
        <rFont val="Times New Roman"/>
        <charset val="134"/>
      </rPr>
      <t xml:space="preserve"> 2</t>
    </r>
    <r>
      <rPr>
        <sz val="12"/>
        <color rgb="FF000000"/>
        <rFont val="宋体"/>
        <charset val="134"/>
      </rPr>
      <t>、再融资一般债券收入</t>
    </r>
  </si>
  <si>
    <t>六、上年结转结余收入</t>
  </si>
  <si>
    <t>收入合计</t>
  </si>
  <si>
    <t>一般公共预算收入合计</t>
  </si>
  <si>
    <t>其中：</t>
  </si>
  <si>
    <t xml:space="preserve">    税务局</t>
  </si>
  <si>
    <t xml:space="preserve">    财政局</t>
  </si>
  <si>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</si>
  <si>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sz val="22"/>
        <color rgb="FF000000"/>
        <rFont val="方正小标宋简体"/>
        <charset val="134"/>
      </rPr>
      <t>武陵源区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年一般公共预算支出调整方案</t>
    </r>
  </si>
  <si>
    <r>
      <rPr>
        <b/>
        <sz val="12"/>
        <color rgb="FF000000"/>
        <rFont val="宋体"/>
        <charset val="134"/>
      </rPr>
      <t>单位：万元</t>
    </r>
  </si>
  <si>
    <r>
      <rPr>
        <b/>
        <sz val="12"/>
        <color rgb="FF000000"/>
        <rFont val="宋体"/>
        <charset val="134"/>
      </rPr>
      <t>支出项目</t>
    </r>
  </si>
  <si>
    <r>
      <rPr>
        <b/>
        <sz val="12"/>
        <color rgb="FF000000"/>
        <rFont val="宋体"/>
        <charset val="134"/>
      </rPr>
      <t>金额</t>
    </r>
  </si>
  <si>
    <r>
      <rPr>
        <b/>
        <sz val="12"/>
        <color rgb="FF000000"/>
        <rFont val="宋体"/>
        <charset val="134"/>
      </rPr>
      <t>具体明细及说明</t>
    </r>
  </si>
  <si>
    <r>
      <rPr>
        <b/>
        <sz val="12"/>
        <color rgb="FF000000"/>
        <rFont val="宋体"/>
        <charset val="134"/>
      </rPr>
      <t>一、一般公共预算增加支出</t>
    </r>
  </si>
  <si>
    <r>
      <rPr>
        <b/>
        <sz val="12"/>
        <color rgb="FF000000"/>
        <rFont val="宋体"/>
        <charset val="134"/>
      </rPr>
      <t>（一）调减项目</t>
    </r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</si>
  <si>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、压减当年支出</t>
    </r>
  </si>
  <si>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、一般转移性收入对等安排的支出</t>
    </r>
  </si>
  <si>
    <r>
      <rPr>
        <b/>
        <sz val="12"/>
        <color rgb="FF000000"/>
        <rFont val="宋体"/>
        <charset val="134"/>
      </rPr>
      <t>（二）调增项目</t>
    </r>
  </si>
  <si>
    <r>
      <rPr>
        <b/>
        <sz val="12"/>
        <color rgb="FF000000"/>
        <rFont val="Times New Roman"/>
        <charset val="134"/>
      </rPr>
      <t>1</t>
    </r>
    <r>
      <rPr>
        <b/>
        <sz val="12"/>
        <color rgb="FF000000"/>
        <rFont val="宋体"/>
        <charset val="134"/>
      </rPr>
      <t>、地方政府债务转贷收入安排支出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</si>
  <si>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S303</t>
    </r>
    <r>
      <rPr>
        <sz val="12"/>
        <color theme="1"/>
        <rFont val="宋体"/>
        <charset val="134"/>
      </rPr>
      <t>武陵源天子山至中湖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</si>
  <si>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）景区基础设施提质升级建设项目</t>
    </r>
  </si>
  <si>
    <r>
      <rPr>
        <b/>
        <sz val="12"/>
        <color rgb="FF000000"/>
        <rFont val="Times New Roman"/>
        <charset val="134"/>
      </rPr>
      <t>2</t>
    </r>
    <r>
      <rPr>
        <b/>
        <sz val="12"/>
        <color rgb="FF000000"/>
        <rFont val="宋体"/>
        <charset val="134"/>
      </rPr>
      <t>、政策性及刚性支出增加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</si>
  <si>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）旅游宣传费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</si>
  <si>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）非税成本安排的支出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</si>
  <si>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）工资调整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</si>
  <si>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）景区移民搬迁资金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</si>
  <si>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）以前年度盘存统筹安排资金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</si>
  <si>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）隐性债务还本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</si>
  <si>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）地方政府一般债券利息支出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</si>
  <si>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）上年结转结余收入对等安排的支出</t>
    </r>
  </si>
  <si>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、专项转移支付对等安排的支出</t>
    </r>
  </si>
  <si>
    <r>
      <rPr>
        <b/>
        <sz val="12"/>
        <color theme="1"/>
        <rFont val="宋体"/>
        <charset val="134"/>
      </rPr>
      <t>二、再融资一般债券还本支出</t>
    </r>
  </si>
  <si>
    <r>
      <rPr>
        <b/>
        <sz val="12"/>
        <color rgb="FF000000"/>
        <rFont val="宋体"/>
        <charset val="134"/>
      </rPr>
      <t>三、上解支出</t>
    </r>
  </si>
  <si>
    <r>
      <rPr>
        <b/>
        <sz val="12"/>
        <color rgb="FF000000"/>
        <rFont val="宋体"/>
        <charset val="134"/>
      </rPr>
      <t>四、结转下年</t>
    </r>
  </si>
  <si>
    <r>
      <rPr>
        <b/>
        <sz val="12"/>
        <color rgb="FF000000"/>
        <rFont val="宋体"/>
        <charset val="134"/>
      </rPr>
      <t>支出合计</t>
    </r>
  </si>
  <si>
    <t xml:space="preserve"> </t>
  </si>
  <si>
    <t>附件3</t>
  </si>
  <si>
    <r>
      <rPr>
        <sz val="22"/>
        <color rgb="FF000000"/>
        <rFont val="方正小标宋简体"/>
        <charset val="134"/>
      </rPr>
      <t>武陵源区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年政府性基金预算收入调整方案</t>
    </r>
  </si>
  <si>
    <r>
      <rPr>
        <sz val="12"/>
        <color rgb="FF000000"/>
        <rFont val="宋体"/>
        <charset val="134"/>
      </rPr>
      <t>单位：万元</t>
    </r>
  </si>
  <si>
    <r>
      <rPr>
        <b/>
        <sz val="12"/>
        <color rgb="FF000000"/>
        <rFont val="宋体"/>
        <charset val="134"/>
      </rPr>
      <t>年初预算数</t>
    </r>
  </si>
  <si>
    <r>
      <rPr>
        <b/>
        <sz val="12"/>
        <color rgb="FF000000"/>
        <rFont val="宋体"/>
        <charset val="134"/>
      </rPr>
      <t>预算调整数</t>
    </r>
  </si>
  <si>
    <r>
      <rPr>
        <b/>
        <sz val="12"/>
        <color rgb="FF000000"/>
        <rFont val="宋体"/>
        <charset val="134"/>
      </rPr>
      <t>增加数</t>
    </r>
  </si>
  <si>
    <r>
      <rPr>
        <b/>
        <sz val="12"/>
        <color rgb="FF000000"/>
        <rFont val="宋体"/>
        <charset val="134"/>
      </rPr>
      <t>一、非税收入</t>
    </r>
  </si>
  <si>
    <t>01</t>
  </si>
  <si>
    <r>
      <rPr>
        <sz val="12"/>
        <color rgb="FF000000"/>
        <rFont val="宋体"/>
        <charset val="134"/>
      </rPr>
      <t>（一）政府性基金收入</t>
    </r>
  </si>
  <si>
    <r>
      <rPr>
        <sz val="12"/>
        <color rgb="FF000000"/>
        <rFont val="Times New Roman"/>
        <charset val="134"/>
      </rPr>
      <t xml:space="preserve">  1</t>
    </r>
    <r>
      <rPr>
        <sz val="12"/>
        <color rgb="FF000000"/>
        <rFont val="宋体"/>
        <charset val="134"/>
      </rPr>
      <t>、国有土地使用权出让收入</t>
    </r>
  </si>
  <si>
    <r>
      <rPr>
        <sz val="12"/>
        <color rgb="FF000000"/>
        <rFont val="Times New Roman"/>
        <charset val="134"/>
      </rPr>
      <t xml:space="preserve">  2</t>
    </r>
    <r>
      <rPr>
        <sz val="12"/>
        <color rgb="FF000000"/>
        <rFont val="宋体"/>
        <charset val="134"/>
      </rPr>
      <t>、城市基础设施配套费收入</t>
    </r>
  </si>
  <si>
    <r>
      <rPr>
        <sz val="12"/>
        <color rgb="FF000000"/>
        <rFont val="Times New Roman"/>
        <charset val="134"/>
      </rPr>
      <t xml:space="preserve">  3</t>
    </r>
    <r>
      <rPr>
        <sz val="12"/>
        <color rgb="FF000000"/>
        <rFont val="宋体"/>
        <charset val="134"/>
      </rPr>
      <t>、污水处理费收入</t>
    </r>
  </si>
  <si>
    <t>04</t>
  </si>
  <si>
    <t>二、转移支付收入</t>
  </si>
  <si>
    <t>08</t>
  </si>
  <si>
    <t>02</t>
  </si>
  <si>
    <t>三、上年结转</t>
  </si>
  <si>
    <t>09</t>
  </si>
  <si>
    <r>
      <rPr>
        <b/>
        <sz val="12"/>
        <color rgb="FF000000"/>
        <rFont val="宋体"/>
        <charset val="134"/>
      </rPr>
      <t>四、调入资金</t>
    </r>
  </si>
  <si>
    <r>
      <rPr>
        <b/>
        <sz val="12"/>
        <color rgb="FF000000"/>
        <rFont val="宋体"/>
        <charset val="134"/>
      </rPr>
      <t>五、地方政府专项债务转贷收入</t>
    </r>
  </si>
  <si>
    <r>
      <rPr>
        <b/>
        <sz val="12"/>
        <color rgb="FF000000"/>
        <rFont val="宋体"/>
        <charset val="134"/>
      </rPr>
      <t>收入合计</t>
    </r>
  </si>
  <si>
    <t>附件4</t>
  </si>
  <si>
    <r>
      <rPr>
        <sz val="22"/>
        <color rgb="FF000000"/>
        <rFont val="方正小标宋简体"/>
        <charset val="134"/>
      </rPr>
      <t>武陵源区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年政府性基金预算支出调整方案</t>
    </r>
  </si>
  <si>
    <r>
      <rPr>
        <b/>
        <sz val="12"/>
        <color rgb="FF000000"/>
        <rFont val="宋体"/>
        <charset val="134"/>
      </rPr>
      <t>一、城乡社区支出</t>
    </r>
  </si>
  <si>
    <r>
      <rPr>
        <sz val="12"/>
        <color rgb="FF000000"/>
        <rFont val="宋体"/>
        <charset val="134"/>
      </rPr>
      <t>（一）国有土地使用权出让收入及对应专项债务收入安排的支出</t>
    </r>
  </si>
  <si>
    <r>
      <rPr>
        <sz val="12"/>
        <color rgb="FF000000"/>
        <rFont val="Times New Roman"/>
        <charset val="134"/>
      </rPr>
      <t xml:space="preserve">  1</t>
    </r>
    <r>
      <rPr>
        <sz val="12"/>
        <color rgb="FF000000"/>
        <rFont val="宋体"/>
        <charset val="134"/>
      </rPr>
      <t>、征地和拆迁补偿支出</t>
    </r>
  </si>
  <si>
    <r>
      <rPr>
        <sz val="12"/>
        <color rgb="FF000000"/>
        <rFont val="Times New Roman"/>
        <charset val="134"/>
      </rPr>
      <t xml:space="preserve">  2</t>
    </r>
    <r>
      <rPr>
        <sz val="12"/>
        <color rgb="FF000000"/>
        <rFont val="宋体"/>
        <charset val="134"/>
      </rPr>
      <t>、土地出让收入用于农业农村支出</t>
    </r>
  </si>
  <si>
    <t>06</t>
  </si>
  <si>
    <r>
      <rPr>
        <sz val="12"/>
        <color rgb="FF000000"/>
        <rFont val="Times New Roman"/>
        <charset val="134"/>
      </rPr>
      <t xml:space="preserve">  3</t>
    </r>
    <r>
      <rPr>
        <sz val="12"/>
        <color rgb="FF000000"/>
        <rFont val="宋体"/>
        <charset val="134"/>
      </rPr>
      <t>、土地出让业务支出</t>
    </r>
  </si>
  <si>
    <r>
      <rPr>
        <sz val="12"/>
        <color rgb="FF000000"/>
        <rFont val="Times New Roman"/>
        <charset val="134"/>
      </rPr>
      <t xml:space="preserve">  4</t>
    </r>
    <r>
      <rPr>
        <sz val="12"/>
        <color rgb="FF000000"/>
        <rFont val="宋体"/>
        <charset val="134"/>
      </rPr>
      <t>、其他国有土地使用权出让收入安排的支出</t>
    </r>
  </si>
  <si>
    <t>（二）城市基础设施配套费安排的支出</t>
  </si>
  <si>
    <t>（三）超长期特别国债安排的支出</t>
  </si>
  <si>
    <r>
      <rPr>
        <sz val="12"/>
        <rFont val="Times New Roman"/>
        <charset val="134"/>
      </rPr>
      <t xml:space="preserve">  1</t>
    </r>
    <r>
      <rPr>
        <sz val="12"/>
        <rFont val="宋体"/>
        <charset val="134"/>
      </rPr>
      <t>、武陵源区七门锣片区排水防涝工程项目</t>
    </r>
  </si>
  <si>
    <r>
      <rPr>
        <sz val="12"/>
        <rFont val="Times New Roman"/>
        <charset val="134"/>
      </rPr>
      <t xml:space="preserve">  2</t>
    </r>
    <r>
      <rPr>
        <sz val="12"/>
        <rFont val="宋体"/>
        <charset val="134"/>
      </rPr>
      <t>、张家界市武陵源区污水处理设施及管网提质更新改造项目</t>
    </r>
  </si>
  <si>
    <t>二、农林水支出</t>
  </si>
  <si>
    <t>（一）大中型水库移民后期扶持基金支出</t>
  </si>
  <si>
    <t>三、专项债券付息支出</t>
  </si>
  <si>
    <t>四、其他地方自行试点项目收益专项债券收入安排的支出</t>
  </si>
  <si>
    <t>（一）数字武陵源建设项目</t>
  </si>
  <si>
    <t>（二）武陵源城区水厂节水改造及供水管网漏损治理项目</t>
  </si>
  <si>
    <t>（三）武陵源景区智慧旅游服务设施项目（一期）</t>
  </si>
  <si>
    <t>（四）张家界武陵源文旅融合发展基础设施提质升级项目</t>
  </si>
  <si>
    <t>（五）武陵源区政府投资项目</t>
  </si>
  <si>
    <t>五、彩票公益金安排的支出</t>
  </si>
  <si>
    <t>（一）用于社会福利的彩票公益金支出</t>
  </si>
  <si>
    <t>03</t>
  </si>
  <si>
    <t>（二）用于体育事业的彩票公益金支出</t>
  </si>
  <si>
    <t>（三）用于残疾人事业的彩票公益金支出</t>
  </si>
  <si>
    <t>（四）用于城乡医疗救助的彩票公益金支出</t>
  </si>
  <si>
    <t>（五）用于其他社会公益事业的彩票公益金支出</t>
  </si>
  <si>
    <t>六、专项债务还本支出</t>
  </si>
  <si>
    <t>（一）再融资专项债券还本支出</t>
  </si>
  <si>
    <t>（二）其他政府性基金债务还本支出</t>
  </si>
  <si>
    <t>七、政府性基金预算调出资金</t>
  </si>
  <si>
    <t>八、上解支出</t>
  </si>
  <si>
    <t>九、上年结转支出</t>
  </si>
  <si>
    <t>附件5</t>
  </si>
  <si>
    <t>武陵源区2024年国有资本经营预算收支调整方案</t>
  </si>
  <si>
    <t>收支项目</t>
  </si>
  <si>
    <t>增加数</t>
  </si>
  <si>
    <t>调整依据与说明</t>
  </si>
  <si>
    <t>一、非税收入</t>
  </si>
  <si>
    <t>（一）国有资本经营收入</t>
  </si>
  <si>
    <t>（一）国有资本经营预算转移支付收入</t>
  </si>
  <si>
    <t>一、国有资本经营预算支出</t>
  </si>
  <si>
    <t>（一）其他国有资本经营预算支出</t>
  </si>
  <si>
    <t>二、转移性支出</t>
  </si>
  <si>
    <t>（一）调出资金</t>
  </si>
  <si>
    <t>支出合计</t>
  </si>
  <si>
    <t>附件6</t>
  </si>
  <si>
    <t>武陵源区2024年新增债券资金项目安排表</t>
  </si>
  <si>
    <t>序号</t>
  </si>
  <si>
    <t>项   目   名   称</t>
  </si>
  <si>
    <t>债券性质
（一般/专项）</t>
  </si>
  <si>
    <t>项目单位</t>
  </si>
  <si>
    <t>金 额</t>
  </si>
  <si>
    <t>S303武陵源天子山至中湖</t>
  </si>
  <si>
    <t>一般</t>
  </si>
  <si>
    <t>区城乡建设和交通运输局</t>
  </si>
  <si>
    <t>景区基础设施提质升级建设项目</t>
  </si>
  <si>
    <t>区产业公司</t>
  </si>
  <si>
    <t>新增一般债券小计</t>
  </si>
  <si>
    <t>数字武陵源建设项目</t>
  </si>
  <si>
    <t>专项</t>
  </si>
  <si>
    <t>武陵源城区水厂节水改造及供水管网漏损治理项目</t>
  </si>
  <si>
    <t>区水投公司</t>
  </si>
  <si>
    <t>武陵源景区智慧旅游服务设施项目（一期）</t>
  </si>
  <si>
    <t>区景投公司</t>
  </si>
  <si>
    <t>张家界武陵源文旅融合发展基础设施提质升级项目</t>
  </si>
  <si>
    <t>张管局</t>
  </si>
  <si>
    <t>武陵源区政府投资项目</t>
  </si>
  <si>
    <t>用于置换存量隐性债务</t>
  </si>
  <si>
    <t>新增专项债券小计</t>
  </si>
  <si>
    <t>新增债券合计</t>
  </si>
  <si>
    <t>附件7</t>
  </si>
  <si>
    <t>武陵源区2024年度地方政府债务限额及余额情况表</t>
  </si>
  <si>
    <t>单位:万元</t>
  </si>
  <si>
    <t>项    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</si>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</sst>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22"/>
      <color rgb="FF000000"/>
      <name val="方正小标宋简体"/>
      <charset val="134"/>
    </font>
    <font>
      <b/>
      <sz val="12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134"/>
    </font>
    <font>
      <sz val="2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opLeftCell="A12" workbookViewId="0">
      <selection activeCell="K22" sqref="K22"/>
    </sheetView>
  </sheetViews>
  <sheetFormatPr defaultColWidth="9" defaultRowHeight="13.5" outlineLevelCol="4"/>
  <cols>
    <col min="1" max="1" width="29.25" customWidth="1"/>
    <col min="2" max="2" width="11.875" customWidth="1"/>
    <col min="3" max="3" width="12.625" customWidth="1"/>
    <col min="4" max="4" width="11" customWidth="1"/>
    <col min="5" max="5" width="51.625" customWidth="1"/>
  </cols>
  <sheetData>
    <row r="1" ht="18" customHeight="1" spans="1:1">
      <c r="A1" s="3" t="s">
        <v>0</v>
      </c>
    </row>
    <row r="2" ht="28.5" spans="1:5">
      <c r="A2" s="4" t="s">
        <v>1</v>
      </c>
      <c r="B2" s="4"/>
      <c r="C2" s="4"/>
      <c r="D2" s="4"/>
      <c r="E2" s="4"/>
    </row>
    <row r="3" ht="15.75" customHeight="1" spans="5:5">
      <c r="E3" s="75" t="s">
        <v>2</v>
      </c>
    </row>
    <row r="4" ht="42" customHeight="1" spans="1:5">
      <c r="A4" s="35" t="s">
        <v>3</v>
      </c>
      <c r="B4" s="76" t="s">
        <v>4</v>
      </c>
      <c r="C4" s="76" t="s">
        <v>5</v>
      </c>
      <c r="D4" s="35" t="s">
        <v>6</v>
      </c>
      <c r="E4" s="35" t="s">
        <v>7</v>
      </c>
    </row>
    <row r="5" ht="30.75" customHeight="1" spans="1:5">
      <c r="A5" s="40" t="s">
        <v>8</v>
      </c>
      <c r="B5" s="35">
        <f>B6+B7</f>
        <v>49150</v>
      </c>
      <c r="C5" s="35">
        <f>C6+C7</f>
        <v>44915</v>
      </c>
      <c r="D5" s="35">
        <f t="shared" ref="D5:D23" si="0">C5-B5</f>
        <v>-4235</v>
      </c>
      <c r="E5" s="39"/>
    </row>
    <row r="6" ht="30.75" customHeight="1" spans="1:5">
      <c r="A6" s="39" t="s">
        <v>9</v>
      </c>
      <c r="B6" s="38">
        <v>25000</v>
      </c>
      <c r="C6" s="38">
        <v>22180</v>
      </c>
      <c r="D6" s="38">
        <f t="shared" si="0"/>
        <v>-2820</v>
      </c>
      <c r="E6" s="77"/>
    </row>
    <row r="7" ht="155.25" customHeight="1" spans="1:5">
      <c r="A7" s="39" t="s">
        <v>10</v>
      </c>
      <c r="B7" s="38">
        <v>24150</v>
      </c>
      <c r="C7" s="38">
        <v>22735</v>
      </c>
      <c r="D7" s="38">
        <f t="shared" si="0"/>
        <v>-1415</v>
      </c>
      <c r="E7" s="78"/>
    </row>
    <row r="8" ht="30.75" customHeight="1" spans="1:5">
      <c r="A8" s="40" t="s">
        <v>11</v>
      </c>
      <c r="B8" s="35">
        <f>B9+B10+B12</f>
        <v>78000</v>
      </c>
      <c r="C8" s="35">
        <f>C9+C10+C12</f>
        <v>78600</v>
      </c>
      <c r="D8" s="35">
        <f t="shared" si="0"/>
        <v>600</v>
      </c>
      <c r="E8" s="78"/>
    </row>
    <row r="9" ht="30.75" customHeight="1" spans="1:5">
      <c r="A9" s="39" t="s">
        <v>12</v>
      </c>
      <c r="B9" s="38">
        <v>7700</v>
      </c>
      <c r="C9" s="38">
        <v>7700</v>
      </c>
      <c r="D9" s="38">
        <f t="shared" si="0"/>
        <v>0</v>
      </c>
      <c r="E9" s="78"/>
    </row>
    <row r="10" ht="48" customHeight="1" spans="1:5">
      <c r="A10" s="39" t="s">
        <v>13</v>
      </c>
      <c r="B10" s="38">
        <v>54300</v>
      </c>
      <c r="C10" s="38">
        <v>47200</v>
      </c>
      <c r="D10" s="38">
        <f t="shared" si="0"/>
        <v>-7100</v>
      </c>
      <c r="E10" s="77"/>
    </row>
    <row r="11" ht="30.75" customHeight="1" spans="1:5">
      <c r="A11" s="39" t="s">
        <v>14</v>
      </c>
      <c r="B11" s="38">
        <v>20300</v>
      </c>
      <c r="C11" s="38">
        <v>28200</v>
      </c>
      <c r="D11" s="38">
        <f t="shared" si="0"/>
        <v>7900</v>
      </c>
      <c r="E11" s="79"/>
    </row>
    <row r="12" ht="30.75" customHeight="1" spans="1:5">
      <c r="A12" s="39" t="s">
        <v>15</v>
      </c>
      <c r="B12" s="38">
        <v>16000</v>
      </c>
      <c r="C12" s="38">
        <v>23700</v>
      </c>
      <c r="D12" s="38">
        <f t="shared" si="0"/>
        <v>7700</v>
      </c>
      <c r="E12" s="80"/>
    </row>
    <row r="13" ht="30.75" customHeight="1" spans="1:5">
      <c r="A13" s="40" t="s">
        <v>16</v>
      </c>
      <c r="B13" s="35">
        <v>0</v>
      </c>
      <c r="C13" s="35">
        <v>0</v>
      </c>
      <c r="D13" s="35">
        <f t="shared" si="0"/>
        <v>0</v>
      </c>
      <c r="E13" s="77"/>
    </row>
    <row r="14" ht="30.75" customHeight="1" spans="1:5">
      <c r="A14" s="40" t="s">
        <v>17</v>
      </c>
      <c r="B14" s="35">
        <f>B15+B16+B17</f>
        <v>29750</v>
      </c>
      <c r="C14" s="35">
        <f>C15+C16+C17</f>
        <v>37810</v>
      </c>
      <c r="D14" s="35">
        <f t="shared" si="0"/>
        <v>8060</v>
      </c>
      <c r="E14" s="78"/>
    </row>
    <row r="15" ht="30.75" customHeight="1" spans="1:5">
      <c r="A15" s="36" t="s">
        <v>18</v>
      </c>
      <c r="B15" s="38">
        <v>22750</v>
      </c>
      <c r="C15" s="38">
        <v>0</v>
      </c>
      <c r="D15" s="38">
        <f t="shared" si="0"/>
        <v>-22750</v>
      </c>
      <c r="E15" s="77"/>
    </row>
    <row r="16" ht="68.25" customHeight="1" spans="1:5">
      <c r="A16" s="36" t="s">
        <v>19</v>
      </c>
      <c r="B16" s="38">
        <v>7000</v>
      </c>
      <c r="C16" s="38">
        <v>36810</v>
      </c>
      <c r="D16" s="38">
        <f t="shared" si="0"/>
        <v>29810</v>
      </c>
      <c r="E16" s="81"/>
    </row>
    <row r="17" ht="33.75" customHeight="1" spans="1:5">
      <c r="A17" s="36" t="s">
        <v>20</v>
      </c>
      <c r="B17" s="38">
        <v>0</v>
      </c>
      <c r="C17" s="38">
        <v>1000</v>
      </c>
      <c r="D17" s="38">
        <f t="shared" si="0"/>
        <v>1000</v>
      </c>
      <c r="E17" s="77"/>
    </row>
    <row r="18" ht="33.75" customHeight="1" spans="1:5">
      <c r="A18" s="40" t="s">
        <v>21</v>
      </c>
      <c r="B18" s="35">
        <f>B19+B20</f>
        <v>0</v>
      </c>
      <c r="C18" s="35">
        <f>C19+C20</f>
        <v>19200</v>
      </c>
      <c r="D18" s="35">
        <f t="shared" si="0"/>
        <v>19200</v>
      </c>
      <c r="E18" s="82"/>
    </row>
    <row r="19" ht="33.75" customHeight="1" spans="1:5">
      <c r="A19" s="36" t="s">
        <v>22</v>
      </c>
      <c r="B19" s="38"/>
      <c r="C19" s="38">
        <v>10100</v>
      </c>
      <c r="D19" s="38">
        <f t="shared" si="0"/>
        <v>10100</v>
      </c>
      <c r="E19" s="59"/>
    </row>
    <row r="20" ht="33.75" customHeight="1" spans="1:5">
      <c r="A20" s="36" t="s">
        <v>23</v>
      </c>
      <c r="B20" s="38"/>
      <c r="C20" s="38">
        <v>9100</v>
      </c>
      <c r="D20" s="38">
        <f t="shared" si="0"/>
        <v>9100</v>
      </c>
      <c r="E20" s="77"/>
    </row>
    <row r="21" ht="33.75" customHeight="1" spans="1:5">
      <c r="A21" s="40" t="s">
        <v>24</v>
      </c>
      <c r="B21" s="38">
        <v>5000</v>
      </c>
      <c r="C21" s="38">
        <v>5000</v>
      </c>
      <c r="D21" s="35">
        <f t="shared" si="0"/>
        <v>0</v>
      </c>
      <c r="E21" s="39"/>
    </row>
    <row r="22" ht="33.75" customHeight="1" spans="1:5">
      <c r="A22" s="35" t="s">
        <v>25</v>
      </c>
      <c r="B22" s="35">
        <f>B5+B8+B13+B14+B18+B21</f>
        <v>161900</v>
      </c>
      <c r="C22" s="35">
        <f>C5+C8+C13+C14+C18+C21</f>
        <v>185525</v>
      </c>
      <c r="D22" s="35">
        <f t="shared" si="0"/>
        <v>23625</v>
      </c>
      <c r="E22" s="82"/>
    </row>
    <row r="23" ht="33.75" customHeight="1" spans="1:5">
      <c r="A23" s="40" t="s">
        <v>26</v>
      </c>
      <c r="B23" s="74">
        <f>B25+B26</f>
        <v>83809</v>
      </c>
      <c r="C23" s="74">
        <f>C25+C26</f>
        <v>71373</v>
      </c>
      <c r="D23" s="35">
        <f t="shared" si="0"/>
        <v>-12436</v>
      </c>
      <c r="E23" s="83"/>
    </row>
    <row r="24" ht="33.75" customHeight="1" spans="1:5">
      <c r="A24" s="39" t="s">
        <v>27</v>
      </c>
      <c r="B24" s="47"/>
      <c r="C24" s="47"/>
      <c r="D24" s="47"/>
      <c r="E24" s="83"/>
    </row>
    <row r="25" ht="33.75" customHeight="1" spans="1:5">
      <c r="A25" s="39" t="s">
        <v>28</v>
      </c>
      <c r="B25" s="47">
        <v>59659</v>
      </c>
      <c r="C25" s="47">
        <v>48638</v>
      </c>
      <c r="D25" s="38">
        <f>C25-B25</f>
        <v>-11021</v>
      </c>
      <c r="E25" s="83"/>
    </row>
    <row r="26" ht="33.75" customHeight="1" spans="1:5">
      <c r="A26" s="39" t="s">
        <v>29</v>
      </c>
      <c r="B26" s="47">
        <v>24150</v>
      </c>
      <c r="C26" s="47">
        <v>22735</v>
      </c>
      <c r="D26" s="38">
        <f>C26-B26</f>
        <v>-1415</v>
      </c>
      <c r="E26" s="83"/>
    </row>
  </sheetData>
  <mergeCells count="1">
    <mergeCell ref="A2:E2"/>
  </mergeCells>
  <printOptions horizontalCentered="1"/>
  <pageMargins left="0.393700787401575" right="0.393700787401575" top="0.984251968503937" bottom="0.984251968503937" header="0.511811023622047" footer="0.511811023622047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topLeftCell="A4" workbookViewId="0">
      <selection activeCell="C5" sqref="C5:C26"/>
    </sheetView>
  </sheetViews>
  <sheetFormatPr defaultColWidth="9" defaultRowHeight="15" outlineLevelCol="2"/>
  <cols>
    <col min="1" max="1" width="40.125" style="44" customWidth="1"/>
    <col min="2" max="2" width="12.875" style="44" customWidth="1"/>
    <col min="3" max="3" width="51.875" style="44" customWidth="1"/>
    <col min="4" max="16384" width="9" style="44"/>
  </cols>
  <sheetData>
    <row r="1" ht="15.75" spans="1:1">
      <c r="A1" s="69" t="s">
        <v>30</v>
      </c>
    </row>
    <row r="2" ht="28.5" spans="1:3">
      <c r="A2" s="45" t="s">
        <v>31</v>
      </c>
      <c r="B2" s="45"/>
      <c r="C2" s="45"/>
    </row>
    <row r="3" spans="3:3">
      <c r="C3" s="70" t="s">
        <v>32</v>
      </c>
    </row>
    <row r="4" ht="33.75" customHeight="1" spans="1:3">
      <c r="A4" s="35" t="s">
        <v>33</v>
      </c>
      <c r="B4" s="35" t="s">
        <v>34</v>
      </c>
      <c r="C4" s="35" t="s">
        <v>35</v>
      </c>
    </row>
    <row r="5" ht="33.75" customHeight="1" spans="1:3">
      <c r="A5" s="41" t="s">
        <v>36</v>
      </c>
      <c r="B5" s="35">
        <f>B6+B9</f>
        <v>14425</v>
      </c>
      <c r="C5" s="36"/>
    </row>
    <row r="6" ht="33.75" customHeight="1" spans="1:3">
      <c r="A6" s="41" t="s">
        <v>37</v>
      </c>
      <c r="B6" s="35">
        <f>SUM(B7:B8)</f>
        <v>-55003</v>
      </c>
      <c r="C6" s="36"/>
    </row>
    <row r="7" ht="33.75" customHeight="1" spans="1:3">
      <c r="A7" s="36" t="s">
        <v>38</v>
      </c>
      <c r="B7" s="38">
        <v>-47903</v>
      </c>
      <c r="C7" s="48"/>
    </row>
    <row r="8" ht="33.75" customHeight="1" spans="1:3">
      <c r="A8" s="36" t="s">
        <v>39</v>
      </c>
      <c r="B8" s="38">
        <v>-7100</v>
      </c>
      <c r="C8" s="36"/>
    </row>
    <row r="9" ht="33.75" customHeight="1" spans="1:3">
      <c r="A9" s="41" t="s">
        <v>40</v>
      </c>
      <c r="B9" s="35">
        <f>B10+B13+B22</f>
        <v>69428</v>
      </c>
      <c r="C9" s="36"/>
    </row>
    <row r="10" ht="33.75" customHeight="1" spans="1:3">
      <c r="A10" s="41" t="s">
        <v>41</v>
      </c>
      <c r="B10" s="35">
        <f>B11+B12</f>
        <v>10100</v>
      </c>
      <c r="C10" s="68"/>
    </row>
    <row r="11" ht="33.75" customHeight="1" spans="1:3">
      <c r="A11" s="68" t="s">
        <v>42</v>
      </c>
      <c r="B11" s="38">
        <v>8500</v>
      </c>
      <c r="C11" s="36"/>
    </row>
    <row r="12" ht="33.75" customHeight="1" spans="1:3">
      <c r="A12" s="68" t="s">
        <v>43</v>
      </c>
      <c r="B12" s="38">
        <v>1600</v>
      </c>
      <c r="C12" s="36"/>
    </row>
    <row r="13" ht="33.75" customHeight="1" spans="1:3">
      <c r="A13" s="41" t="s">
        <v>44</v>
      </c>
      <c r="B13" s="35">
        <f>SUM(B14:B21)</f>
        <v>51628</v>
      </c>
      <c r="C13" s="41"/>
    </row>
    <row r="14" ht="33.75" customHeight="1" spans="1:3">
      <c r="A14" s="68" t="s">
        <v>45</v>
      </c>
      <c r="B14" s="38">
        <v>500</v>
      </c>
      <c r="C14" s="36"/>
    </row>
    <row r="15" ht="33.75" customHeight="1" spans="1:3">
      <c r="A15" s="71" t="s">
        <v>46</v>
      </c>
      <c r="B15" s="38">
        <v>2000</v>
      </c>
      <c r="C15" s="36"/>
    </row>
    <row r="16" ht="33.75" customHeight="1" spans="1:3">
      <c r="A16" s="71" t="s">
        <v>47</v>
      </c>
      <c r="B16" s="38">
        <v>1100</v>
      </c>
      <c r="C16" s="36"/>
    </row>
    <row r="17" ht="33.75" customHeight="1" spans="1:3">
      <c r="A17" s="71" t="s">
        <v>48</v>
      </c>
      <c r="B17" s="38">
        <v>10000</v>
      </c>
      <c r="C17" s="36"/>
    </row>
    <row r="18" ht="33.75" customHeight="1" spans="1:3">
      <c r="A18" s="71" t="s">
        <v>49</v>
      </c>
      <c r="B18" s="47">
        <v>37010</v>
      </c>
      <c r="C18" s="36"/>
    </row>
    <row r="19" ht="33.75" customHeight="1" spans="1:3">
      <c r="A19" s="71" t="s">
        <v>50</v>
      </c>
      <c r="B19" s="47">
        <v>1000</v>
      </c>
      <c r="C19" s="36"/>
    </row>
    <row r="20" ht="33.75" customHeight="1" spans="1:3">
      <c r="A20" s="71" t="s">
        <v>51</v>
      </c>
      <c r="B20" s="72">
        <v>18</v>
      </c>
      <c r="C20" s="36"/>
    </row>
    <row r="21" ht="33.75" customHeight="1" spans="1:3">
      <c r="A21" s="71" t="s">
        <v>52</v>
      </c>
      <c r="B21" s="72"/>
      <c r="C21" s="36"/>
    </row>
    <row r="22" ht="33.75" customHeight="1" spans="1:3">
      <c r="A22" s="73" t="s">
        <v>53</v>
      </c>
      <c r="B22" s="72">
        <v>7700</v>
      </c>
      <c r="C22" s="36"/>
    </row>
    <row r="23" ht="33.75" customHeight="1" spans="1:3">
      <c r="A23" s="73" t="s">
        <v>54</v>
      </c>
      <c r="B23" s="74">
        <v>8700</v>
      </c>
      <c r="C23" s="36"/>
    </row>
    <row r="24" ht="33.75" customHeight="1" spans="1:3">
      <c r="A24" s="41" t="s">
        <v>55</v>
      </c>
      <c r="B24" s="35">
        <v>500</v>
      </c>
      <c r="C24" s="36"/>
    </row>
    <row r="25" ht="33.75" customHeight="1" spans="1:3">
      <c r="A25" s="41" t="s">
        <v>56</v>
      </c>
      <c r="B25" s="35"/>
      <c r="C25" s="41"/>
    </row>
    <row r="26" ht="33.75" customHeight="1" spans="1:3">
      <c r="A26" s="41" t="s">
        <v>57</v>
      </c>
      <c r="B26" s="35">
        <f>B5+B23+B24+B25</f>
        <v>23625</v>
      </c>
      <c r="C26" s="41"/>
    </row>
    <row r="27" spans="2:2">
      <c r="B27" s="44" t="s">
        <v>58</v>
      </c>
    </row>
  </sheetData>
  <mergeCells count="1">
    <mergeCell ref="A2:C2"/>
  </mergeCells>
  <pageMargins left="0.75" right="0.75" top="1" bottom="1" header="0.5" footer="0.5"/>
  <pageSetup paperSize="9" scale="8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2" workbookViewId="0">
      <selection activeCell="H8" sqref="H8"/>
    </sheetView>
  </sheetViews>
  <sheetFormatPr defaultColWidth="9" defaultRowHeight="15" outlineLevelCol="7"/>
  <cols>
    <col min="1" max="1" width="6" style="62" customWidth="1"/>
    <col min="2" max="2" width="5.25" style="62" customWidth="1"/>
    <col min="3" max="3" width="5.125" style="62" customWidth="1"/>
    <col min="4" max="4" width="37.875" style="44" customWidth="1"/>
    <col min="5" max="5" width="15.125" style="44" customWidth="1"/>
    <col min="6" max="6" width="13.625" style="44" customWidth="1"/>
    <col min="7" max="7" width="10.75" style="44" customWidth="1"/>
    <col min="8" max="8" width="66.875" style="44" customWidth="1"/>
    <col min="9" max="16384" width="9" style="44"/>
  </cols>
  <sheetData>
    <row r="1" spans="1:1">
      <c r="A1" s="3" t="s">
        <v>59</v>
      </c>
    </row>
    <row r="2" ht="36.75" customHeight="1" spans="1:8">
      <c r="A2" s="45" t="s">
        <v>60</v>
      </c>
      <c r="B2" s="45"/>
      <c r="C2" s="45"/>
      <c r="D2" s="45"/>
      <c r="E2" s="45"/>
      <c r="F2" s="45"/>
      <c r="G2" s="45"/>
      <c r="H2" s="45"/>
    </row>
    <row r="3" ht="21" customHeight="1" spans="4:8">
      <c r="D3" s="63"/>
      <c r="E3" s="63"/>
      <c r="F3" s="63"/>
      <c r="G3" s="63"/>
      <c r="H3" s="64" t="s">
        <v>61</v>
      </c>
    </row>
    <row r="4" ht="45.75" customHeight="1" spans="1:8">
      <c r="A4" s="35" t="s">
        <v>3</v>
      </c>
      <c r="B4" s="35"/>
      <c r="C4" s="35"/>
      <c r="D4" s="35"/>
      <c r="E4" s="35" t="s">
        <v>62</v>
      </c>
      <c r="F4" s="35" t="s">
        <v>63</v>
      </c>
      <c r="G4" s="35" t="s">
        <v>64</v>
      </c>
      <c r="H4" s="35" t="s">
        <v>7</v>
      </c>
    </row>
    <row r="5" ht="45.75" customHeight="1" spans="1:8">
      <c r="A5" s="47">
        <v>103</v>
      </c>
      <c r="B5" s="47"/>
      <c r="C5" s="47"/>
      <c r="D5" s="65" t="s">
        <v>65</v>
      </c>
      <c r="E5" s="35">
        <f>E6</f>
        <v>42350</v>
      </c>
      <c r="F5" s="35">
        <f>F6</f>
        <v>12773</v>
      </c>
      <c r="G5" s="35">
        <f t="shared" ref="G5:G14" si="0">F5-E5</f>
        <v>-29577</v>
      </c>
      <c r="H5" s="36"/>
    </row>
    <row r="6" ht="45.75" customHeight="1" spans="1:8">
      <c r="A6" s="47"/>
      <c r="B6" s="84" t="s">
        <v>66</v>
      </c>
      <c r="C6" s="47"/>
      <c r="D6" s="36" t="s">
        <v>67</v>
      </c>
      <c r="E6" s="66">
        <f>E7+E8+E9</f>
        <v>42350</v>
      </c>
      <c r="F6" s="66">
        <f>F7+F8+F9</f>
        <v>12773</v>
      </c>
      <c r="G6" s="38">
        <f t="shared" si="0"/>
        <v>-29577</v>
      </c>
      <c r="H6" s="36"/>
    </row>
    <row r="7" ht="45.75" customHeight="1" spans="1:8">
      <c r="A7" s="47"/>
      <c r="B7" s="47"/>
      <c r="C7" s="47">
        <v>48</v>
      </c>
      <c r="D7" s="36" t="s">
        <v>68</v>
      </c>
      <c r="E7" s="38">
        <v>41850</v>
      </c>
      <c r="F7" s="66">
        <f>5027+7136</f>
        <v>12163</v>
      </c>
      <c r="G7" s="38">
        <f t="shared" si="0"/>
        <v>-29687</v>
      </c>
      <c r="H7" s="39"/>
    </row>
    <row r="8" ht="45.75" customHeight="1" spans="1:8">
      <c r="A8" s="47"/>
      <c r="B8" s="47"/>
      <c r="C8" s="47">
        <v>56</v>
      </c>
      <c r="D8" s="36" t="s">
        <v>69</v>
      </c>
      <c r="E8" s="38">
        <v>500</v>
      </c>
      <c r="F8" s="66">
        <v>240</v>
      </c>
      <c r="G8" s="38">
        <f t="shared" si="0"/>
        <v>-260</v>
      </c>
      <c r="H8" s="36"/>
    </row>
    <row r="9" ht="45.75" customHeight="1" spans="1:8">
      <c r="A9" s="47"/>
      <c r="B9" s="47"/>
      <c r="C9" s="47">
        <v>78</v>
      </c>
      <c r="D9" s="36" t="s">
        <v>70</v>
      </c>
      <c r="E9" s="38">
        <v>0</v>
      </c>
      <c r="F9" s="66">
        <v>370</v>
      </c>
      <c r="G9" s="38">
        <f t="shared" si="0"/>
        <v>370</v>
      </c>
      <c r="H9" s="36"/>
    </row>
    <row r="10" ht="45.75" customHeight="1" spans="1:8">
      <c r="A10" s="47">
        <v>110</v>
      </c>
      <c r="B10" s="84" t="s">
        <v>71</v>
      </c>
      <c r="C10" s="47"/>
      <c r="D10" s="40" t="s">
        <v>72</v>
      </c>
      <c r="E10" s="35">
        <v>385</v>
      </c>
      <c r="F10" s="67">
        <v>7017</v>
      </c>
      <c r="G10" s="35">
        <f t="shared" si="0"/>
        <v>6632</v>
      </c>
      <c r="H10" s="39"/>
    </row>
    <row r="11" ht="45.75" customHeight="1" spans="1:8">
      <c r="A11" s="47">
        <v>110</v>
      </c>
      <c r="B11" s="84" t="s">
        <v>73</v>
      </c>
      <c r="C11" s="84" t="s">
        <v>74</v>
      </c>
      <c r="D11" s="40" t="s">
        <v>75</v>
      </c>
      <c r="E11" s="35">
        <v>0</v>
      </c>
      <c r="F11" s="67">
        <v>1350</v>
      </c>
      <c r="G11" s="35">
        <f t="shared" si="0"/>
        <v>1350</v>
      </c>
      <c r="H11" s="39"/>
    </row>
    <row r="12" ht="45.75" customHeight="1" spans="1:8">
      <c r="A12" s="47">
        <v>110</v>
      </c>
      <c r="B12" s="84" t="s">
        <v>76</v>
      </c>
      <c r="C12" s="84" t="s">
        <v>74</v>
      </c>
      <c r="D12" s="41" t="s">
        <v>77</v>
      </c>
      <c r="E12" s="35">
        <v>0</v>
      </c>
      <c r="F12" s="35">
        <v>284</v>
      </c>
      <c r="G12" s="35">
        <f t="shared" si="0"/>
        <v>284</v>
      </c>
      <c r="H12" s="68"/>
    </row>
    <row r="13" ht="45.75" customHeight="1" spans="1:8">
      <c r="A13" s="47">
        <v>110</v>
      </c>
      <c r="B13" s="47">
        <v>11</v>
      </c>
      <c r="C13" s="84" t="s">
        <v>74</v>
      </c>
      <c r="D13" s="41" t="s">
        <v>78</v>
      </c>
      <c r="E13" s="35">
        <v>0</v>
      </c>
      <c r="F13" s="55">
        <f>16300+3900</f>
        <v>20200</v>
      </c>
      <c r="G13" s="55">
        <f t="shared" si="0"/>
        <v>20200</v>
      </c>
      <c r="H13" s="68"/>
    </row>
    <row r="14" ht="45.75" customHeight="1" spans="1:8">
      <c r="A14" s="47"/>
      <c r="B14" s="47"/>
      <c r="C14" s="47"/>
      <c r="D14" s="35" t="s">
        <v>79</v>
      </c>
      <c r="E14" s="35">
        <f>E5+E10+E11</f>
        <v>42735</v>
      </c>
      <c r="F14" s="35">
        <f>F5+F10+F11+F12+F13</f>
        <v>41624</v>
      </c>
      <c r="G14" s="35">
        <f t="shared" si="0"/>
        <v>-1111</v>
      </c>
      <c r="H14" s="36"/>
    </row>
  </sheetData>
  <mergeCells count="2">
    <mergeCell ref="A2:H2"/>
    <mergeCell ref="A4:D4"/>
  </mergeCells>
  <printOptions horizontalCentered="1"/>
  <pageMargins left="0.393700787401575" right="0.393700787401575" top="0.78740157480315" bottom="0.78740157480315" header="0.511811023622047" footer="0.511811023622047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H6" sqref="H6:H36"/>
    </sheetView>
  </sheetViews>
  <sheetFormatPr defaultColWidth="9" defaultRowHeight="15" outlineLevelCol="7"/>
  <cols>
    <col min="1" max="1" width="6" style="44" customWidth="1"/>
    <col min="2" max="2" width="6.375" style="44" customWidth="1"/>
    <col min="3" max="3" width="5.75" style="44" customWidth="1"/>
    <col min="4" max="4" width="43.25" style="44" customWidth="1"/>
    <col min="5" max="5" width="14.5" style="44" customWidth="1"/>
    <col min="6" max="6" width="14.25" style="44" customWidth="1"/>
    <col min="7" max="7" width="9" style="44"/>
    <col min="8" max="8" width="55.75" style="44" customWidth="1"/>
    <col min="9" max="16384" width="9" style="44"/>
  </cols>
  <sheetData>
    <row r="1" spans="1:1">
      <c r="A1" s="3" t="s">
        <v>80</v>
      </c>
    </row>
    <row r="2" ht="28.5" spans="1:8">
      <c r="A2" s="45" t="s">
        <v>81</v>
      </c>
      <c r="B2" s="45"/>
      <c r="C2" s="45"/>
      <c r="D2" s="45"/>
      <c r="E2" s="45"/>
      <c r="F2" s="45"/>
      <c r="G2" s="45"/>
      <c r="H2" s="45"/>
    </row>
    <row r="3" ht="15.75" customHeight="1" spans="8:8">
      <c r="H3" s="46" t="s">
        <v>61</v>
      </c>
    </row>
    <row r="4" ht="47.1" customHeight="1" spans="1:8">
      <c r="A4" s="35" t="s">
        <v>33</v>
      </c>
      <c r="B4" s="35"/>
      <c r="C4" s="35"/>
      <c r="D4" s="35"/>
      <c r="E4" s="35" t="s">
        <v>62</v>
      </c>
      <c r="F4" s="35" t="s">
        <v>63</v>
      </c>
      <c r="G4" s="35" t="s">
        <v>64</v>
      </c>
      <c r="H4" s="35" t="s">
        <v>7</v>
      </c>
    </row>
    <row r="5" ht="33" customHeight="1" spans="1:8">
      <c r="A5" s="47">
        <v>212</v>
      </c>
      <c r="B5" s="47"/>
      <c r="C5" s="47"/>
      <c r="D5" s="41" t="s">
        <v>82</v>
      </c>
      <c r="E5" s="35">
        <f>E6+E11+E12</f>
        <v>13600</v>
      </c>
      <c r="F5" s="35">
        <f>F6+F11+F12</f>
        <v>12339</v>
      </c>
      <c r="G5" s="35">
        <f t="shared" ref="G5:G16" si="0">F5-E5</f>
        <v>-1261</v>
      </c>
      <c r="H5" s="36"/>
    </row>
    <row r="6" ht="33" customHeight="1" spans="1:8">
      <c r="A6" s="47"/>
      <c r="B6" s="84" t="s">
        <v>73</v>
      </c>
      <c r="C6" s="47"/>
      <c r="D6" s="36" t="s">
        <v>83</v>
      </c>
      <c r="E6" s="38">
        <f>E7+E8+E9+E10</f>
        <v>13100</v>
      </c>
      <c r="F6" s="38">
        <f>F7+F8+F9+F10</f>
        <v>6922</v>
      </c>
      <c r="G6" s="38">
        <f t="shared" si="0"/>
        <v>-6178</v>
      </c>
      <c r="H6" s="48"/>
    </row>
    <row r="7" ht="41.25" customHeight="1" spans="1:8">
      <c r="A7" s="47"/>
      <c r="B7" s="47"/>
      <c r="C7" s="84" t="s">
        <v>66</v>
      </c>
      <c r="D7" s="36" t="s">
        <v>84</v>
      </c>
      <c r="E7" s="38">
        <v>5000</v>
      </c>
      <c r="F7" s="38">
        <v>4840</v>
      </c>
      <c r="G7" s="38">
        <f t="shared" si="0"/>
        <v>-160</v>
      </c>
      <c r="H7" s="49"/>
    </row>
    <row r="8" ht="56.25" customHeight="1" spans="1:8">
      <c r="A8" s="47"/>
      <c r="B8" s="47"/>
      <c r="C8" s="84" t="s">
        <v>71</v>
      </c>
      <c r="D8" s="36" t="s">
        <v>85</v>
      </c>
      <c r="E8" s="38"/>
      <c r="F8" s="38">
        <v>582</v>
      </c>
      <c r="G8" s="38">
        <f t="shared" si="0"/>
        <v>582</v>
      </c>
      <c r="H8" s="48"/>
    </row>
    <row r="9" ht="33" customHeight="1" spans="1:8">
      <c r="A9" s="47"/>
      <c r="B9" s="47"/>
      <c r="C9" s="84" t="s">
        <v>86</v>
      </c>
      <c r="D9" s="36" t="s">
        <v>87</v>
      </c>
      <c r="E9" s="38">
        <v>400</v>
      </c>
      <c r="F9" s="38">
        <v>0</v>
      </c>
      <c r="G9" s="38">
        <f t="shared" si="0"/>
        <v>-400</v>
      </c>
      <c r="H9" s="49"/>
    </row>
    <row r="10" ht="55.5" customHeight="1" spans="1:8">
      <c r="A10" s="47"/>
      <c r="B10" s="47"/>
      <c r="C10" s="47">
        <v>99</v>
      </c>
      <c r="D10" s="36" t="s">
        <v>88</v>
      </c>
      <c r="E10" s="38">
        <v>7700</v>
      </c>
      <c r="F10" s="38">
        <v>1500</v>
      </c>
      <c r="G10" s="38">
        <f t="shared" si="0"/>
        <v>-6200</v>
      </c>
      <c r="H10" s="50"/>
    </row>
    <row r="11" ht="33" customHeight="1" spans="1:8">
      <c r="A11" s="47"/>
      <c r="B11" s="47">
        <v>13</v>
      </c>
      <c r="C11" s="47">
        <v>99</v>
      </c>
      <c r="D11" s="39" t="s">
        <v>89</v>
      </c>
      <c r="E11" s="38">
        <v>500</v>
      </c>
      <c r="F11" s="38">
        <v>0</v>
      </c>
      <c r="G11" s="38">
        <f t="shared" si="0"/>
        <v>-500</v>
      </c>
      <c r="H11" s="51"/>
    </row>
    <row r="12" ht="33" customHeight="1" spans="1:8">
      <c r="A12" s="47"/>
      <c r="B12" s="47">
        <v>98</v>
      </c>
      <c r="C12" s="47"/>
      <c r="D12" s="52" t="s">
        <v>90</v>
      </c>
      <c r="E12" s="53"/>
      <c r="F12" s="53">
        <f>F13+F14</f>
        <v>5417</v>
      </c>
      <c r="G12" s="53">
        <f t="shared" si="0"/>
        <v>5417</v>
      </c>
      <c r="H12" s="50"/>
    </row>
    <row r="13" ht="33" customHeight="1" spans="1:8">
      <c r="A13" s="47"/>
      <c r="B13" s="47"/>
      <c r="C13" s="47"/>
      <c r="D13" s="54" t="s">
        <v>91</v>
      </c>
      <c r="E13" s="53"/>
      <c r="F13" s="53">
        <v>2257</v>
      </c>
      <c r="G13" s="53">
        <f t="shared" si="0"/>
        <v>2257</v>
      </c>
      <c r="H13" s="50"/>
    </row>
    <row r="14" ht="33" customHeight="1" spans="1:8">
      <c r="A14" s="47"/>
      <c r="B14" s="47"/>
      <c r="C14" s="47"/>
      <c r="D14" s="54" t="s">
        <v>92</v>
      </c>
      <c r="E14" s="53"/>
      <c r="F14" s="53">
        <v>3160</v>
      </c>
      <c r="G14" s="53">
        <f t="shared" si="0"/>
        <v>3160</v>
      </c>
      <c r="H14" s="50"/>
    </row>
    <row r="15" ht="33" customHeight="1" spans="1:8">
      <c r="A15" s="47">
        <v>213</v>
      </c>
      <c r="B15" s="47"/>
      <c r="C15" s="47"/>
      <c r="D15" s="40" t="s">
        <v>93</v>
      </c>
      <c r="E15" s="35"/>
      <c r="F15" s="35">
        <v>84</v>
      </c>
      <c r="G15" s="35">
        <f t="shared" si="0"/>
        <v>84</v>
      </c>
      <c r="H15" s="51"/>
    </row>
    <row r="16" ht="33" customHeight="1" spans="1:8">
      <c r="A16" s="47"/>
      <c r="B16" s="47">
        <v>72</v>
      </c>
      <c r="C16" s="84" t="s">
        <v>74</v>
      </c>
      <c r="D16" s="39" t="s">
        <v>94</v>
      </c>
      <c r="E16" s="38"/>
      <c r="F16" s="38">
        <v>84</v>
      </c>
      <c r="G16" s="38">
        <f t="shared" si="0"/>
        <v>84</v>
      </c>
      <c r="H16" s="49"/>
    </row>
    <row r="17" ht="33" customHeight="1" spans="1:8">
      <c r="A17" s="47">
        <v>232</v>
      </c>
      <c r="B17" s="84" t="s">
        <v>71</v>
      </c>
      <c r="C17" s="47"/>
      <c r="D17" s="40" t="s">
        <v>95</v>
      </c>
      <c r="E17" s="35">
        <v>6000</v>
      </c>
      <c r="F17" s="35">
        <v>5724</v>
      </c>
      <c r="G17" s="35">
        <f t="shared" ref="G17:G26" si="1">F17-E17</f>
        <v>-276</v>
      </c>
      <c r="H17" s="50"/>
    </row>
    <row r="18" ht="33" customHeight="1" spans="1:8">
      <c r="A18" s="47">
        <v>229</v>
      </c>
      <c r="B18" s="84" t="s">
        <v>71</v>
      </c>
      <c r="C18" s="84" t="s">
        <v>74</v>
      </c>
      <c r="D18" s="40" t="s">
        <v>96</v>
      </c>
      <c r="E18" s="55"/>
      <c r="F18" s="55">
        <f>F19+F20+F21+F22+F23</f>
        <v>12700</v>
      </c>
      <c r="G18" s="55">
        <f t="shared" si="1"/>
        <v>12700</v>
      </c>
      <c r="H18" s="48"/>
    </row>
    <row r="19" ht="33" customHeight="1" spans="1:8">
      <c r="A19" s="47"/>
      <c r="B19" s="47"/>
      <c r="C19" s="47"/>
      <c r="D19" s="27" t="s">
        <v>97</v>
      </c>
      <c r="E19" s="38"/>
      <c r="F19" s="56">
        <v>2900</v>
      </c>
      <c r="G19" s="38">
        <f t="shared" si="1"/>
        <v>2900</v>
      </c>
      <c r="H19" s="48"/>
    </row>
    <row r="20" ht="33" customHeight="1" spans="1:8">
      <c r="A20" s="47"/>
      <c r="B20" s="47"/>
      <c r="C20" s="47"/>
      <c r="D20" s="27" t="s">
        <v>98</v>
      </c>
      <c r="E20" s="38"/>
      <c r="F20" s="56">
        <v>1400</v>
      </c>
      <c r="G20" s="38">
        <f t="shared" si="1"/>
        <v>1400</v>
      </c>
      <c r="H20" s="48"/>
    </row>
    <row r="21" ht="33" customHeight="1" spans="1:8">
      <c r="A21" s="47"/>
      <c r="B21" s="47"/>
      <c r="C21" s="47"/>
      <c r="D21" s="27" t="s">
        <v>99</v>
      </c>
      <c r="E21" s="38"/>
      <c r="F21" s="56">
        <v>2700</v>
      </c>
      <c r="G21" s="38">
        <f t="shared" si="1"/>
        <v>2700</v>
      </c>
      <c r="H21" s="48"/>
    </row>
    <row r="22" ht="33" customHeight="1" spans="1:8">
      <c r="A22" s="47"/>
      <c r="B22" s="47"/>
      <c r="C22" s="47"/>
      <c r="D22" s="27" t="s">
        <v>100</v>
      </c>
      <c r="E22" s="38"/>
      <c r="F22" s="56">
        <v>1100</v>
      </c>
      <c r="G22" s="38">
        <f t="shared" si="1"/>
        <v>1100</v>
      </c>
      <c r="H22" s="48"/>
    </row>
    <row r="23" ht="33" customHeight="1" spans="1:8">
      <c r="A23" s="47"/>
      <c r="B23" s="47"/>
      <c r="C23" s="47"/>
      <c r="D23" s="27" t="s">
        <v>101</v>
      </c>
      <c r="E23" s="57"/>
      <c r="F23" s="56">
        <v>4600</v>
      </c>
      <c r="G23" s="57">
        <f t="shared" si="1"/>
        <v>4600</v>
      </c>
      <c r="H23" s="48"/>
    </row>
    <row r="24" ht="33" customHeight="1" spans="1:8">
      <c r="A24" s="47">
        <v>229</v>
      </c>
      <c r="B24" s="47">
        <v>60</v>
      </c>
      <c r="C24" s="47"/>
      <c r="D24" s="40" t="s">
        <v>102</v>
      </c>
      <c r="E24" s="35">
        <f>E25+E26+E27+E28+E29</f>
        <v>385</v>
      </c>
      <c r="F24" s="35">
        <v>1516</v>
      </c>
      <c r="G24" s="35">
        <f t="shared" si="1"/>
        <v>1131</v>
      </c>
      <c r="H24" s="48"/>
    </row>
    <row r="25" ht="33" customHeight="1" spans="1:8">
      <c r="A25" s="47"/>
      <c r="B25" s="47"/>
      <c r="C25" s="84" t="s">
        <v>74</v>
      </c>
      <c r="D25" s="39" t="s">
        <v>103</v>
      </c>
      <c r="E25" s="38">
        <v>150</v>
      </c>
      <c r="F25" s="53">
        <v>1483</v>
      </c>
      <c r="G25" s="38">
        <f t="shared" si="1"/>
        <v>1333</v>
      </c>
      <c r="H25" s="48"/>
    </row>
    <row r="26" ht="33" customHeight="1" spans="1:8">
      <c r="A26" s="47"/>
      <c r="B26" s="47"/>
      <c r="C26" s="84" t="s">
        <v>104</v>
      </c>
      <c r="D26" s="39" t="s">
        <v>105</v>
      </c>
      <c r="E26" s="38">
        <v>150</v>
      </c>
      <c r="F26" s="53">
        <v>20</v>
      </c>
      <c r="G26" s="38">
        <f t="shared" si="1"/>
        <v>-130</v>
      </c>
      <c r="H26" s="48"/>
    </row>
    <row r="27" ht="33" customHeight="1" spans="1:8">
      <c r="A27" s="47"/>
      <c r="B27" s="47"/>
      <c r="C27" s="84" t="s">
        <v>86</v>
      </c>
      <c r="D27" s="39" t="s">
        <v>106</v>
      </c>
      <c r="E27" s="38">
        <v>20</v>
      </c>
      <c r="F27" s="53">
        <v>13</v>
      </c>
      <c r="G27" s="38">
        <f t="shared" ref="G27:G34" si="2">F27-E27</f>
        <v>-7</v>
      </c>
      <c r="H27" s="48"/>
    </row>
    <row r="28" ht="33" customHeight="1" spans="1:8">
      <c r="A28" s="47"/>
      <c r="B28" s="47"/>
      <c r="C28" s="47">
        <v>13</v>
      </c>
      <c r="D28" s="39" t="s">
        <v>107</v>
      </c>
      <c r="E28" s="38">
        <v>20</v>
      </c>
      <c r="F28" s="38"/>
      <c r="G28" s="38">
        <f t="shared" si="2"/>
        <v>-20</v>
      </c>
      <c r="H28" s="48"/>
    </row>
    <row r="29" ht="33" customHeight="1" spans="1:8">
      <c r="A29" s="47"/>
      <c r="B29" s="47"/>
      <c r="C29" s="47">
        <v>99</v>
      </c>
      <c r="D29" s="39" t="s">
        <v>108</v>
      </c>
      <c r="E29" s="38">
        <v>45</v>
      </c>
      <c r="F29" s="38"/>
      <c r="G29" s="38">
        <f t="shared" si="2"/>
        <v>-45</v>
      </c>
      <c r="H29" s="48"/>
    </row>
    <row r="30" ht="33" customHeight="1" spans="1:8">
      <c r="A30" s="47">
        <v>231</v>
      </c>
      <c r="B30" s="84" t="s">
        <v>71</v>
      </c>
      <c r="C30" s="47"/>
      <c r="D30" s="58" t="s">
        <v>109</v>
      </c>
      <c r="E30" s="35"/>
      <c r="F30" s="35">
        <f>F31+F32</f>
        <v>7900</v>
      </c>
      <c r="G30" s="35">
        <f t="shared" si="2"/>
        <v>7900</v>
      </c>
      <c r="H30" s="48"/>
    </row>
    <row r="31" ht="33" customHeight="1" spans="1:8">
      <c r="A31" s="47"/>
      <c r="B31" s="47"/>
      <c r="C31" s="47"/>
      <c r="D31" s="59" t="s">
        <v>110</v>
      </c>
      <c r="E31" s="35"/>
      <c r="F31" s="38">
        <v>4000</v>
      </c>
      <c r="G31" s="38">
        <f t="shared" si="2"/>
        <v>4000</v>
      </c>
      <c r="H31" s="48"/>
    </row>
    <row r="32" ht="33" customHeight="1" spans="1:8">
      <c r="A32" s="47"/>
      <c r="B32" s="47"/>
      <c r="C32" s="47"/>
      <c r="D32" s="59" t="s">
        <v>111</v>
      </c>
      <c r="E32" s="35"/>
      <c r="F32" s="38">
        <v>3900</v>
      </c>
      <c r="G32" s="38">
        <f t="shared" si="2"/>
        <v>3900</v>
      </c>
      <c r="H32" s="49"/>
    </row>
    <row r="33" ht="33" customHeight="1" spans="1:8">
      <c r="A33" s="47">
        <v>230</v>
      </c>
      <c r="B33" s="84" t="s">
        <v>73</v>
      </c>
      <c r="C33" s="47"/>
      <c r="D33" s="40" t="s">
        <v>112</v>
      </c>
      <c r="E33" s="35">
        <v>22750</v>
      </c>
      <c r="F33" s="35"/>
      <c r="G33" s="35">
        <f t="shared" si="2"/>
        <v>-22750</v>
      </c>
      <c r="H33" s="48"/>
    </row>
    <row r="34" ht="33" customHeight="1" spans="1:8">
      <c r="A34" s="47">
        <v>230</v>
      </c>
      <c r="B34" s="84" t="s">
        <v>86</v>
      </c>
      <c r="C34" s="47"/>
      <c r="D34" s="40" t="s">
        <v>113</v>
      </c>
      <c r="E34" s="35"/>
      <c r="F34" s="35">
        <v>11</v>
      </c>
      <c r="G34" s="35">
        <f t="shared" si="2"/>
        <v>11</v>
      </c>
      <c r="H34" s="48"/>
    </row>
    <row r="35" ht="33" customHeight="1" spans="1:8">
      <c r="A35" s="47"/>
      <c r="B35" s="47"/>
      <c r="C35" s="47"/>
      <c r="D35" s="40" t="s">
        <v>114</v>
      </c>
      <c r="E35" s="35"/>
      <c r="F35" s="35">
        <v>1350</v>
      </c>
      <c r="G35" s="35">
        <v>1350</v>
      </c>
      <c r="H35" s="49"/>
    </row>
    <row r="36" ht="33" customHeight="1" spans="1:8">
      <c r="A36" s="60"/>
      <c r="B36" s="60"/>
      <c r="C36" s="60"/>
      <c r="D36" s="35" t="s">
        <v>57</v>
      </c>
      <c r="E36" s="35">
        <f>E5+E15+E17+E18+E24+E30+E33+E34+E35</f>
        <v>42735</v>
      </c>
      <c r="F36" s="35">
        <f>F5+F15+F17+F18+F24+F30+F33+F34+F35</f>
        <v>41624</v>
      </c>
      <c r="G36" s="35">
        <f>F36-E36</f>
        <v>-1111</v>
      </c>
      <c r="H36" s="61"/>
    </row>
  </sheetData>
  <mergeCells count="2">
    <mergeCell ref="A2:H2"/>
    <mergeCell ref="A4:D4"/>
  </mergeCells>
  <pageMargins left="0.75" right="0.75" top="1" bottom="1" header="0.5" footer="0.5"/>
  <pageSetup paperSize="9" scale="5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5" sqref="E5:E14"/>
    </sheetView>
  </sheetViews>
  <sheetFormatPr defaultColWidth="9" defaultRowHeight="13.5" outlineLevelCol="4"/>
  <cols>
    <col min="1" max="1" width="39.5" customWidth="1"/>
    <col min="2" max="2" width="16.125" customWidth="1"/>
    <col min="3" max="3" width="14.625" customWidth="1"/>
    <col min="4" max="4" width="12.25" customWidth="1"/>
    <col min="5" max="5" width="49.625" customWidth="1"/>
  </cols>
  <sheetData>
    <row r="1" ht="14.25" spans="1:1">
      <c r="A1" s="3" t="s">
        <v>115</v>
      </c>
    </row>
    <row r="2" ht="28.5" spans="1:5">
      <c r="A2" s="4" t="s">
        <v>116</v>
      </c>
      <c r="B2" s="4"/>
      <c r="C2" s="4"/>
      <c r="D2" s="4"/>
      <c r="E2" s="4"/>
    </row>
    <row r="3" ht="14.25" spans="5:5">
      <c r="E3" s="32" t="s">
        <v>2</v>
      </c>
    </row>
    <row r="4" ht="37.5" customHeight="1" spans="1:5">
      <c r="A4" s="33" t="s">
        <v>117</v>
      </c>
      <c r="B4" s="33" t="s">
        <v>4</v>
      </c>
      <c r="C4" s="33" t="s">
        <v>5</v>
      </c>
      <c r="D4" s="33" t="s">
        <v>118</v>
      </c>
      <c r="E4" s="33" t="s">
        <v>119</v>
      </c>
    </row>
    <row r="5" ht="37.5" customHeight="1" spans="1:5">
      <c r="A5" s="34" t="s">
        <v>120</v>
      </c>
      <c r="B5" s="35">
        <f>B6</f>
        <v>7000</v>
      </c>
      <c r="C5" s="35">
        <f>C6</f>
        <v>36810</v>
      </c>
      <c r="D5" s="35">
        <f t="shared" ref="D5:D10" si="0">C5-B5</f>
        <v>29810</v>
      </c>
      <c r="E5" s="36"/>
    </row>
    <row r="6" ht="70.5" customHeight="1" spans="1:5">
      <c r="A6" s="37" t="s">
        <v>121</v>
      </c>
      <c r="B6" s="38">
        <v>7000</v>
      </c>
      <c r="C6" s="38">
        <v>36810</v>
      </c>
      <c r="D6" s="35">
        <f t="shared" si="0"/>
        <v>29810</v>
      </c>
      <c r="E6" s="39"/>
    </row>
    <row r="7" ht="33.75" customHeight="1" spans="1:5">
      <c r="A7" s="34" t="s">
        <v>72</v>
      </c>
      <c r="B7" s="35">
        <v>0</v>
      </c>
      <c r="C7" s="35">
        <v>1</v>
      </c>
      <c r="D7" s="35">
        <f t="shared" si="0"/>
        <v>1</v>
      </c>
      <c r="E7" s="40"/>
    </row>
    <row r="8" ht="33.75" customHeight="1" spans="1:5">
      <c r="A8" s="37" t="s">
        <v>122</v>
      </c>
      <c r="B8" s="38">
        <v>0</v>
      </c>
      <c r="C8" s="38">
        <v>1</v>
      </c>
      <c r="D8" s="38">
        <f t="shared" si="0"/>
        <v>1</v>
      </c>
      <c r="E8" s="39"/>
    </row>
    <row r="9" ht="33.75" customHeight="1" spans="1:5">
      <c r="A9" s="33" t="s">
        <v>25</v>
      </c>
      <c r="B9" s="35">
        <f>B5+B7</f>
        <v>7000</v>
      </c>
      <c r="C9" s="35">
        <f>C5+C7</f>
        <v>36811</v>
      </c>
      <c r="D9" s="35">
        <f t="shared" si="0"/>
        <v>29811</v>
      </c>
      <c r="E9" s="36"/>
    </row>
    <row r="10" ht="33.75" customHeight="1" spans="1:5">
      <c r="A10" s="34" t="s">
        <v>123</v>
      </c>
      <c r="B10" s="35">
        <v>0</v>
      </c>
      <c r="C10" s="35">
        <v>1</v>
      </c>
      <c r="D10" s="35">
        <f t="shared" si="0"/>
        <v>1</v>
      </c>
      <c r="E10" s="41"/>
    </row>
    <row r="11" ht="33.75" customHeight="1" spans="1:5">
      <c r="A11" s="42" t="s">
        <v>124</v>
      </c>
      <c r="B11" s="38">
        <v>0</v>
      </c>
      <c r="C11" s="38">
        <v>1</v>
      </c>
      <c r="D11" s="38">
        <v>1</v>
      </c>
      <c r="E11" s="36"/>
    </row>
    <row r="12" ht="33.75" customHeight="1" spans="1:5">
      <c r="A12" s="34" t="s">
        <v>125</v>
      </c>
      <c r="B12" s="35">
        <f>B13</f>
        <v>7000</v>
      </c>
      <c r="C12" s="35">
        <f>C13</f>
        <v>36810</v>
      </c>
      <c r="D12" s="35">
        <f>C12-B12</f>
        <v>29810</v>
      </c>
      <c r="E12" s="36"/>
    </row>
    <row r="13" ht="33.75" customHeight="1" spans="1:5">
      <c r="A13" s="42" t="s">
        <v>126</v>
      </c>
      <c r="B13" s="35">
        <v>7000</v>
      </c>
      <c r="C13" s="35">
        <v>36810</v>
      </c>
      <c r="D13" s="35">
        <f>C13-B13</f>
        <v>29810</v>
      </c>
      <c r="E13" s="39"/>
    </row>
    <row r="14" ht="33.75" customHeight="1" spans="1:5">
      <c r="A14" s="33" t="s">
        <v>127</v>
      </c>
      <c r="B14" s="43">
        <f>B10+B12</f>
        <v>7000</v>
      </c>
      <c r="C14" s="43">
        <f>C10+C12</f>
        <v>36811</v>
      </c>
      <c r="D14" s="35">
        <f>C14-B14</f>
        <v>29811</v>
      </c>
      <c r="E14" s="41"/>
    </row>
  </sheetData>
  <mergeCells count="1">
    <mergeCell ref="A2:E2"/>
  </mergeCells>
  <printOptions horizontalCentered="1"/>
  <pageMargins left="0.393700787401575" right="0.393700787401575" top="0.78740157480315" bottom="0.78740157480315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18" sqref="B18"/>
    </sheetView>
  </sheetViews>
  <sheetFormatPr defaultColWidth="9" defaultRowHeight="14.25" outlineLevelCol="4"/>
  <cols>
    <col min="1" max="1" width="6.75" style="10" customWidth="1"/>
    <col min="2" max="2" width="57.625" style="11" customWidth="1"/>
    <col min="3" max="3" width="18.125" style="12" customWidth="1"/>
    <col min="4" max="4" width="32.875" style="12" customWidth="1"/>
    <col min="5" max="5" width="14.375" style="10" customWidth="1"/>
    <col min="6" max="16384" width="9" style="13"/>
  </cols>
  <sheetData>
    <row r="1" spans="1:1">
      <c r="A1" s="3" t="s">
        <v>128</v>
      </c>
    </row>
    <row r="2" ht="27" spans="1:5">
      <c r="A2" s="14" t="s">
        <v>129</v>
      </c>
      <c r="B2" s="15"/>
      <c r="C2" s="14"/>
      <c r="D2" s="14"/>
      <c r="E2" s="14"/>
    </row>
    <row r="3" ht="23.25" customHeight="1" spans="1:5">
      <c r="A3" s="12"/>
      <c r="B3" s="16"/>
      <c r="C3" s="17"/>
      <c r="D3" s="17"/>
      <c r="E3" s="17" t="s">
        <v>2</v>
      </c>
    </row>
    <row r="4" ht="42" customHeight="1" spans="1:5">
      <c r="A4" s="18" t="s">
        <v>130</v>
      </c>
      <c r="B4" s="19" t="s">
        <v>131</v>
      </c>
      <c r="C4" s="19" t="s">
        <v>132</v>
      </c>
      <c r="D4" s="18" t="s">
        <v>133</v>
      </c>
      <c r="E4" s="18" t="s">
        <v>134</v>
      </c>
    </row>
    <row r="5" ht="29" customHeight="1" spans="1:5">
      <c r="A5" s="20">
        <v>1</v>
      </c>
      <c r="B5" s="21" t="s">
        <v>135</v>
      </c>
      <c r="C5" s="22" t="s">
        <v>136</v>
      </c>
      <c r="D5" s="23" t="s">
        <v>137</v>
      </c>
      <c r="E5" s="24">
        <v>8500</v>
      </c>
    </row>
    <row r="6" ht="29" customHeight="1" spans="1:5">
      <c r="A6" s="20">
        <v>2</v>
      </c>
      <c r="B6" s="25" t="s">
        <v>138</v>
      </c>
      <c r="C6" s="23" t="s">
        <v>136</v>
      </c>
      <c r="D6" s="23" t="s">
        <v>139</v>
      </c>
      <c r="E6" s="24">
        <v>1600</v>
      </c>
    </row>
    <row r="7" ht="29" customHeight="1" spans="1:5">
      <c r="A7" s="18" t="s">
        <v>140</v>
      </c>
      <c r="B7" s="19"/>
      <c r="C7" s="18"/>
      <c r="D7" s="18"/>
      <c r="E7" s="26">
        <f>E5+E6</f>
        <v>10100</v>
      </c>
    </row>
    <row r="8" ht="29" customHeight="1" spans="1:5">
      <c r="A8" s="20">
        <v>1</v>
      </c>
      <c r="B8" s="27" t="s">
        <v>141</v>
      </c>
      <c r="C8" s="23" t="s">
        <v>142</v>
      </c>
      <c r="D8" s="23" t="s">
        <v>139</v>
      </c>
      <c r="E8" s="24">
        <v>2900</v>
      </c>
    </row>
    <row r="9" ht="29" customHeight="1" spans="1:5">
      <c r="A9" s="20">
        <v>2</v>
      </c>
      <c r="B9" s="27" t="s">
        <v>143</v>
      </c>
      <c r="C9" s="23" t="s">
        <v>142</v>
      </c>
      <c r="D9" s="23" t="s">
        <v>144</v>
      </c>
      <c r="E9" s="24">
        <v>1400</v>
      </c>
    </row>
    <row r="10" ht="29" customHeight="1" spans="1:5">
      <c r="A10" s="20">
        <v>3</v>
      </c>
      <c r="B10" s="27" t="s">
        <v>145</v>
      </c>
      <c r="C10" s="23" t="s">
        <v>142</v>
      </c>
      <c r="D10" s="23" t="s">
        <v>146</v>
      </c>
      <c r="E10" s="24">
        <v>2700</v>
      </c>
    </row>
    <row r="11" ht="29" customHeight="1" spans="1:5">
      <c r="A11" s="20">
        <v>4</v>
      </c>
      <c r="B11" s="27" t="s">
        <v>147</v>
      </c>
      <c r="C11" s="23" t="s">
        <v>142</v>
      </c>
      <c r="D11" s="23" t="s">
        <v>148</v>
      </c>
      <c r="E11" s="24">
        <v>1100</v>
      </c>
    </row>
    <row r="12" ht="29" customHeight="1" spans="1:5">
      <c r="A12" s="20">
        <v>5</v>
      </c>
      <c r="B12" s="27" t="s">
        <v>149</v>
      </c>
      <c r="C12" s="23" t="s">
        <v>142</v>
      </c>
      <c r="D12" s="23" t="s">
        <v>139</v>
      </c>
      <c r="E12" s="24">
        <v>4600</v>
      </c>
    </row>
    <row r="13" ht="29" customHeight="1" spans="1:5">
      <c r="A13" s="20">
        <v>6</v>
      </c>
      <c r="B13" s="27" t="s">
        <v>150</v>
      </c>
      <c r="C13" s="23" t="s">
        <v>142</v>
      </c>
      <c r="D13" s="23" t="s">
        <v>139</v>
      </c>
      <c r="E13" s="24">
        <v>3900</v>
      </c>
    </row>
    <row r="14" ht="29" customHeight="1" spans="1:5">
      <c r="A14" s="28" t="s">
        <v>151</v>
      </c>
      <c r="B14" s="29"/>
      <c r="C14" s="30"/>
      <c r="D14" s="31"/>
      <c r="E14" s="26">
        <f>SUM(E8:E13)</f>
        <v>16600</v>
      </c>
    </row>
    <row r="15" ht="29" customHeight="1" spans="1:5">
      <c r="A15" s="28" t="s">
        <v>152</v>
      </c>
      <c r="B15" s="29"/>
      <c r="C15" s="30"/>
      <c r="D15" s="31"/>
      <c r="E15" s="26">
        <f>E7+E14</f>
        <v>26700</v>
      </c>
    </row>
  </sheetData>
  <mergeCells count="4">
    <mergeCell ref="A2:E2"/>
    <mergeCell ref="A7:D7"/>
    <mergeCell ref="A14:D14"/>
    <mergeCell ref="A15:D15"/>
  </mergeCells>
  <printOptions horizontalCentered="1"/>
  <pageMargins left="0.393700787401575" right="0.393700787401575" top="0.78740157480315" bottom="0.78740157480315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1" sqref="A11"/>
    </sheetView>
  </sheetViews>
  <sheetFormatPr defaultColWidth="12.125" defaultRowHeight="16.9" customHeight="1"/>
  <cols>
    <col min="1" max="1" width="45" style="2" customWidth="1"/>
    <col min="2" max="4" width="14.75" style="2" customWidth="1"/>
    <col min="5" max="5" width="18.125" style="2" customWidth="1"/>
    <col min="6" max="6" width="17.875" style="2" customWidth="1"/>
    <col min="7" max="9" width="14.75" style="2" customWidth="1"/>
    <col min="10" max="10" width="15.75" style="2" customWidth="1"/>
    <col min="11" max="256" width="12.125" style="2" customWidth="1"/>
    <col min="257" max="16384" width="12.125" style="2"/>
  </cols>
  <sheetData>
    <row r="1" customHeight="1" spans="1:1">
      <c r="A1" s="3" t="s">
        <v>153</v>
      </c>
    </row>
    <row r="2" ht="39.95" customHeight="1" spans="1:10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</row>
    <row r="3" ht="27.95" customHeight="1" spans="1:10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54.75" customHeight="1" spans="1:10">
      <c r="A4" s="6" t="s">
        <v>156</v>
      </c>
      <c r="B4" s="6" t="s">
        <v>157</v>
      </c>
      <c r="C4" s="6" t="s">
        <v>158</v>
      </c>
      <c r="D4" s="6"/>
      <c r="E4" s="6"/>
      <c r="F4" s="6"/>
      <c r="G4" s="6"/>
      <c r="H4" s="6" t="s">
        <v>159</v>
      </c>
      <c r="I4" s="6"/>
      <c r="J4" s="6"/>
    </row>
    <row r="5" s="1" customFormat="1" ht="54.75" customHeight="1" spans="1:10">
      <c r="A5" s="6"/>
      <c r="B5" s="6"/>
      <c r="C5" s="6" t="s">
        <v>160</v>
      </c>
      <c r="D5" s="6" t="s">
        <v>161</v>
      </c>
      <c r="E5" s="7" t="s">
        <v>162</v>
      </c>
      <c r="F5" s="7" t="s">
        <v>163</v>
      </c>
      <c r="G5" s="6" t="s">
        <v>164</v>
      </c>
      <c r="H5" s="6" t="s">
        <v>160</v>
      </c>
      <c r="I5" s="6" t="s">
        <v>165</v>
      </c>
      <c r="J5" s="6" t="s">
        <v>166</v>
      </c>
    </row>
    <row r="6" s="1" customFormat="1" ht="54.75" customHeight="1" spans="1:10">
      <c r="A6" s="8" t="s">
        <v>167</v>
      </c>
      <c r="B6" s="9">
        <f t="shared" ref="B6:B11" si="0">C6+H6</f>
        <v>385937</v>
      </c>
      <c r="C6" s="9">
        <f t="shared" ref="C6:C11" si="1">D6+E6+F6+G6</f>
        <v>220037</v>
      </c>
      <c r="D6" s="9">
        <v>220037</v>
      </c>
      <c r="E6" s="9"/>
      <c r="F6" s="9"/>
      <c r="G6" s="9"/>
      <c r="H6" s="9">
        <f t="shared" ref="H6:H11" si="2">I6+J6</f>
        <v>165900</v>
      </c>
      <c r="I6" s="9">
        <v>165900</v>
      </c>
      <c r="J6" s="9"/>
    </row>
    <row r="7" s="1" customFormat="1" ht="54.75" customHeight="1" spans="1:10">
      <c r="A7" s="8" t="s">
        <v>168</v>
      </c>
      <c r="B7" s="9">
        <f t="shared" si="0"/>
        <v>412646</v>
      </c>
      <c r="C7" s="9">
        <f t="shared" si="1"/>
        <v>230146</v>
      </c>
      <c r="D7" s="9">
        <v>230146</v>
      </c>
      <c r="E7" s="9"/>
      <c r="F7" s="9"/>
      <c r="G7" s="9"/>
      <c r="H7" s="9">
        <f t="shared" si="2"/>
        <v>182500</v>
      </c>
      <c r="I7" s="9">
        <f>178600+3900</f>
        <v>182500</v>
      </c>
      <c r="J7" s="9"/>
    </row>
    <row r="8" s="1" customFormat="1" ht="54.75" customHeight="1" spans="1:10">
      <c r="A8" s="8" t="s">
        <v>169</v>
      </c>
      <c r="B8" s="9">
        <f t="shared" si="0"/>
        <v>39400</v>
      </c>
      <c r="C8" s="9">
        <f t="shared" si="1"/>
        <v>19200</v>
      </c>
      <c r="D8" s="9">
        <f>9100+10100</f>
        <v>19200</v>
      </c>
      <c r="E8" s="9"/>
      <c r="F8" s="9"/>
      <c r="G8" s="9"/>
      <c r="H8" s="9">
        <f t="shared" si="2"/>
        <v>20200</v>
      </c>
      <c r="I8" s="9">
        <f>3600+12700+3900</f>
        <v>20200</v>
      </c>
      <c r="J8" s="9"/>
    </row>
    <row r="9" s="1" customFormat="1" ht="54.75" customHeight="1" spans="1:10">
      <c r="A9" s="8" t="s">
        <v>170</v>
      </c>
      <c r="B9" s="9">
        <f t="shared" si="0"/>
        <v>13100</v>
      </c>
      <c r="C9" s="9">
        <f t="shared" si="1"/>
        <v>9100</v>
      </c>
      <c r="D9" s="9">
        <v>9100</v>
      </c>
      <c r="E9" s="9"/>
      <c r="F9" s="9"/>
      <c r="G9" s="9"/>
      <c r="H9" s="9">
        <f t="shared" si="2"/>
        <v>4000</v>
      </c>
      <c r="I9" s="9">
        <v>4000</v>
      </c>
      <c r="J9" s="9"/>
    </row>
    <row r="10" s="1" customFormat="1" ht="54.75" customHeight="1" spans="1:10">
      <c r="A10" s="8" t="s">
        <v>171</v>
      </c>
      <c r="B10" s="9">
        <f t="shared" si="0"/>
        <v>0</v>
      </c>
      <c r="C10" s="9">
        <f t="shared" si="1"/>
        <v>0</v>
      </c>
      <c r="D10" s="9">
        <v>0</v>
      </c>
      <c r="E10" s="9"/>
      <c r="F10" s="9"/>
      <c r="G10" s="9"/>
      <c r="H10" s="9">
        <f t="shared" si="2"/>
        <v>0</v>
      </c>
      <c r="I10" s="9">
        <v>0</v>
      </c>
      <c r="J10" s="9"/>
    </row>
    <row r="11" s="1" customFormat="1" ht="54.75" customHeight="1" spans="1:10">
      <c r="A11" s="8" t="s">
        <v>172</v>
      </c>
      <c r="B11" s="9">
        <f t="shared" si="0"/>
        <v>412237</v>
      </c>
      <c r="C11" s="9">
        <f t="shared" si="1"/>
        <v>230137</v>
      </c>
      <c r="D11" s="9">
        <v>230137</v>
      </c>
      <c r="E11" s="9"/>
      <c r="F11" s="9"/>
      <c r="G11" s="9"/>
      <c r="H11" s="9">
        <f t="shared" si="2"/>
        <v>182100</v>
      </c>
      <c r="I11" s="9">
        <f>I6+I8-I9</f>
        <v>182100</v>
      </c>
      <c r="J11" s="9"/>
    </row>
    <row r="12" ht="15.6" customHeight="1"/>
    <row r="13" ht="15.6" customHeight="1"/>
    <row r="14" ht="15.6" customHeight="1"/>
    <row r="15" ht="15.6" customHeight="1"/>
    <row r="16" ht="15.6" customHeight="1"/>
    <row r="17" ht="15.6" customHeight="1"/>
    <row r="18" ht="15.6" customHeight="1"/>
    <row r="19" ht="15.6" customHeight="1"/>
    <row r="20" ht="15.6" customHeight="1"/>
  </sheetData>
  <mergeCells count="6">
    <mergeCell ref="A2:J2"/>
    <mergeCell ref="A3:J3"/>
    <mergeCell ref="C4:G4"/>
    <mergeCell ref="H4:J4"/>
    <mergeCell ref="A4:A5"/>
    <mergeCell ref="B4:B5"/>
  </mergeCells>
  <printOptions horizontalCentered="1"/>
  <pageMargins left="0.393700787401575" right="0.393700787401575" top="0.78740157480315" bottom="0.78740157480315" header="0.511811023622047" footer="0.51181102362204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2024年一般公共预算收入调整方案</vt:lpstr>
      <vt:lpstr>2024年一般公共预算支出调整方案</vt:lpstr>
      <vt:lpstr>2024年政府性基金预算收入调整方案</vt:lpstr>
      <vt:lpstr>2024年政府性基金预算支出调整方案</vt:lpstr>
      <vt:lpstr>2024年国有资本经营预算收支调整方案</vt:lpstr>
      <vt:lpstr>新增债券</vt:lpstr>
      <vt:lpstr>2024年度地方政府债务限额及余额情况表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wuli定定</cp:lastModifiedBy>
  <dcterms:created xsi:type="dcterms:W3CDTF">2020-12-02T10:08:00Z</dcterms:created>
  <cp:lastPrinted>2024-11-21T08:09:00Z</cp:lastPrinted>
  <dcterms:modified xsi:type="dcterms:W3CDTF">2025-02-10T08:46:28Z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22B61511788B4030B3BFFF5C3376DB94_13</vt:lpwstr>
  </property>
</Properties>
</file>